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4" i="1"/>
  <c r="F43"/>
  <c r="D43"/>
  <c r="F50"/>
  <c r="F48"/>
  <c r="F47"/>
  <c r="F46"/>
  <c r="F32"/>
  <c r="F51"/>
  <c r="F49"/>
  <c r="D30"/>
  <c r="D13"/>
  <c r="F13" s="1"/>
  <c r="F52"/>
  <c r="F15"/>
  <c r="F8"/>
  <c r="F6"/>
  <c r="F30"/>
  <c r="F22"/>
  <c r="F21"/>
  <c r="F20"/>
  <c r="F19"/>
  <c r="F54"/>
  <c r="F34"/>
  <c r="F24"/>
  <c r="E26"/>
  <c r="G56"/>
  <c r="E52" l="1"/>
  <c r="E50"/>
  <c r="E55"/>
  <c r="E54"/>
  <c r="E49"/>
  <c r="E48"/>
  <c r="E47"/>
  <c r="E46"/>
  <c r="E45"/>
  <c r="E44"/>
  <c r="E42"/>
  <c r="E41"/>
  <c r="E40"/>
  <c r="E38"/>
  <c r="E37"/>
  <c r="E36"/>
  <c r="E35"/>
  <c r="E34"/>
  <c r="E33"/>
  <c r="E32"/>
  <c r="E31"/>
  <c r="E25"/>
  <c r="E24" s="1"/>
  <c r="E16"/>
  <c r="E23"/>
  <c r="E22"/>
  <c r="E21"/>
  <c r="E20"/>
  <c r="E19"/>
  <c r="E18"/>
  <c r="E17"/>
  <c r="E8"/>
  <c r="E11"/>
  <c r="E10"/>
  <c r="E9"/>
  <c r="E15"/>
  <c r="E57"/>
  <c r="D6"/>
  <c r="F56" l="1"/>
  <c r="D56"/>
  <c r="E13"/>
  <c r="E30"/>
  <c r="E43"/>
  <c r="E56" l="1"/>
  <c r="E6"/>
</calcChain>
</file>

<file path=xl/sharedStrings.xml><?xml version="1.0" encoding="utf-8"?>
<sst xmlns="http://schemas.openxmlformats.org/spreadsheetml/2006/main" count="51" uniqueCount="49">
  <si>
    <t>№п/п</t>
  </si>
  <si>
    <t>Статьи затрат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</si>
  <si>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</si>
  <si>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</si>
  <si>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</si>
  <si>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</si>
  <si>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Расходы на управление МКД</t>
  </si>
  <si>
    <t>Содержание придомовой территории</t>
  </si>
  <si>
    <t>рудования и конструкций МКД</t>
  </si>
  <si>
    <t>Обслуживание лифта,страхование</t>
  </si>
  <si>
    <t>Аварийная служба</t>
  </si>
  <si>
    <t>услуги диспечера,оплата связи АС</t>
  </si>
  <si>
    <t>Налог (УСН) и другие обязательства</t>
  </si>
  <si>
    <t>на 1м2</t>
  </si>
  <si>
    <t>факт тариф</t>
  </si>
  <si>
    <t>утвер.тариф</t>
  </si>
  <si>
    <t xml:space="preserve"> ИТОГО : СОДЕРЖАНИЕ И РЕМОНТ ЖИЛЬЯ</t>
  </si>
  <si>
    <t>Стоимость</t>
  </si>
  <si>
    <t>работ,услуг(руб)</t>
  </si>
  <si>
    <t>ж.д. по ул.Донская 24-26</t>
  </si>
  <si>
    <t>Оплата труда с отчислениями налогов</t>
  </si>
  <si>
    <t>Оплата труда с отчислениями (мастер чистоты ,мастер участка)</t>
  </si>
  <si>
    <t>дезобработка,дезинсекция,дератизация</t>
  </si>
  <si>
    <t>оплата труда с отчисл. ( электрик)</t>
  </si>
  <si>
    <t>обследование дымоходов и венканалов</t>
  </si>
  <si>
    <t>Оплата труда с отчислениями</t>
  </si>
  <si>
    <t>оплата труда с отчислениями</t>
  </si>
  <si>
    <t xml:space="preserve">хозтовары,моющее,инвентарь (тряпка,швабра,ведро,веник) </t>
  </si>
  <si>
    <t>наладка автоматики насосного оборудования (дог)</t>
  </si>
  <si>
    <t>Техобслуживание газопроводов(наружние и  внутридомовые сети)</t>
  </si>
  <si>
    <t>компенсация за использование автомоб.</t>
  </si>
  <si>
    <t>ОТЧЕТ по статье "Содержание и ремонт жилья " за  2022год</t>
  </si>
  <si>
    <t>инвентарь(ледоруб)- 1485;соль-1070,граффити-150</t>
  </si>
  <si>
    <t>электроматериалы :профектор,лампы</t>
  </si>
  <si>
    <t>договор с газпром газораспределение</t>
  </si>
  <si>
    <t>ремонт рециркуляции ГВС,ХВС,ремонт отопления</t>
  </si>
  <si>
    <t>счетчик ОД ХВ -7700,ремонт канализации-23081</t>
  </si>
  <si>
    <t>изготовление ключей</t>
  </si>
  <si>
    <t>ремонт в рамке управления</t>
  </si>
  <si>
    <t>техобслуживание УУТЭ</t>
  </si>
  <si>
    <t>услуги банка 5895 аренда,охрана-16591,канцтовары 6690,усл.связи,ин-т 2312</t>
  </si>
  <si>
    <t xml:space="preserve"> содерж.оргтехники-4318,79;маски-100,бензин-22658,7</t>
  </si>
  <si>
    <t>юрид.усл-24000, почтовые-2892,44 заправ.катриджа1000,6</t>
  </si>
  <si>
    <t xml:space="preserve">услуги РКЦ,паспорт,отправка эл.отчет.547 </t>
  </si>
  <si>
    <t>общехоз-6000,чек-онлайн 4301,81</t>
  </si>
  <si>
    <t>замена тягового каната-24345,0,страхование,освидетель.теобслуж</t>
  </si>
  <si>
    <t xml:space="preserve">факт </t>
  </si>
  <si>
    <t>обслуживание сайт УК,ГИС ЖКХ- 48654,52, програм сопровожд-14000</t>
  </si>
  <si>
    <t>Дефицит-7руб.33коп.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</si>
</sst>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sz val="11"/>
      <name val="Arial Cyr"/>
      <charset val="204"/>
    </font>
    <font>
      <sz val="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4" xfId="0" applyFont="1" applyBorder="1"/>
    <xf numFmtId="0" fontId="2" fillId="0" borderId="2" xfId="0" applyFont="1" applyBorder="1"/>
    <xf numFmtId="2" fontId="2" fillId="0" borderId="2" xfId="0" applyNumberFormat="1" applyFont="1" applyBorder="1"/>
    <xf numFmtId="0" fontId="4" fillId="0" borderId="7" xfId="0" applyFont="1" applyBorder="1"/>
    <xf numFmtId="0" fontId="4" fillId="0" borderId="3" xfId="0" applyFont="1" applyBorder="1"/>
    <xf numFmtId="2" fontId="4" fillId="0" borderId="3" xfId="0" applyNumberFormat="1" applyFont="1" applyBorder="1"/>
    <xf numFmtId="0" fontId="2" fillId="0" borderId="6" xfId="0" applyFont="1" applyBorder="1"/>
    <xf numFmtId="2" fontId="2" fillId="0" borderId="6" xfId="0" applyNumberFormat="1" applyFont="1" applyBorder="1"/>
    <xf numFmtId="0" fontId="2" fillId="0" borderId="7" xfId="0" applyFont="1" applyBorder="1"/>
    <xf numFmtId="2" fontId="2" fillId="0" borderId="3" xfId="0" applyNumberFormat="1" applyFont="1" applyBorder="1"/>
    <xf numFmtId="0" fontId="2" fillId="0" borderId="3" xfId="0" applyFont="1" applyBorder="1"/>
    <xf numFmtId="0" fontId="3" fillId="0" borderId="3" xfId="0" applyFont="1" applyBorder="1"/>
    <xf numFmtId="2" fontId="1" fillId="0" borderId="3" xfId="0" applyNumberFormat="1" applyFont="1" applyBorder="1"/>
    <xf numFmtId="0" fontId="2" fillId="0" borderId="9" xfId="0" applyFont="1" applyBorder="1"/>
    <xf numFmtId="2" fontId="3" fillId="0" borderId="3" xfId="0" applyNumberFormat="1" applyFont="1" applyBorder="1"/>
    <xf numFmtId="0" fontId="4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4" fillId="0" borderId="6" xfId="0" applyNumberFormat="1" applyFont="1" applyBorder="1"/>
    <xf numFmtId="0" fontId="4" fillId="0" borderId="0" xfId="0" applyFont="1" applyBorder="1"/>
    <xf numFmtId="0" fontId="4" fillId="0" borderId="10" xfId="0" applyFont="1" applyBorder="1"/>
    <xf numFmtId="49" fontId="6" fillId="0" borderId="0" xfId="0" applyNumberFormat="1" applyFont="1" applyBorder="1" applyAlignment="1"/>
    <xf numFmtId="49" fontId="2" fillId="0" borderId="0" xfId="0" applyNumberFormat="1" applyFont="1" applyBorder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7" xfId="0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5" fillId="0" borderId="0" xfId="0" applyNumberFormat="1" applyFont="1"/>
    <xf numFmtId="2" fontId="0" fillId="0" borderId="1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2" fillId="0" borderId="9" xfId="0" applyNumberFormat="1" applyFont="1" applyBorder="1"/>
    <xf numFmtId="2" fontId="4" fillId="0" borderId="1" xfId="0" applyNumberFormat="1" applyFont="1" applyBorder="1"/>
    <xf numFmtId="2" fontId="4" fillId="0" borderId="2" xfId="0" applyNumberFormat="1" applyFont="1" applyBorder="1"/>
    <xf numFmtId="2" fontId="1" fillId="0" borderId="6" xfId="0" applyNumberFormat="1" applyFont="1" applyBorder="1"/>
    <xf numFmtId="0" fontId="8" fillId="0" borderId="0" xfId="0" applyFont="1"/>
    <xf numFmtId="0" fontId="2" fillId="0" borderId="0" xfId="0" applyFont="1"/>
    <xf numFmtId="2" fontId="0" fillId="0" borderId="2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2" xfId="0" applyFont="1" applyBorder="1"/>
    <xf numFmtId="0" fontId="2" fillId="2" borderId="3" xfId="0" applyFont="1" applyFill="1" applyBorder="1"/>
    <xf numFmtId="2" fontId="3" fillId="2" borderId="3" xfId="0" applyNumberFormat="1" applyFont="1" applyFill="1" applyBorder="1"/>
    <xf numFmtId="2" fontId="4" fillId="2" borderId="3" xfId="0" applyNumberFormat="1" applyFont="1" applyFill="1" applyBorder="1"/>
    <xf numFmtId="0" fontId="4" fillId="2" borderId="3" xfId="0" applyFont="1" applyFill="1" applyBorder="1"/>
    <xf numFmtId="0" fontId="9" fillId="2" borderId="0" xfId="0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0" fontId="4" fillId="0" borderId="12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0" fillId="0" borderId="0" xfId="0" applyFont="1"/>
    <xf numFmtId="0" fontId="9" fillId="3" borderId="0" xfId="0" applyFont="1" applyFill="1" applyBorder="1"/>
    <xf numFmtId="0" fontId="4" fillId="3" borderId="12" xfId="0" applyFont="1" applyFill="1" applyBorder="1" applyAlignment="1">
      <alignment horizontal="center"/>
    </xf>
    <xf numFmtId="2" fontId="4" fillId="3" borderId="3" xfId="0" applyNumberFormat="1" applyFont="1" applyFill="1" applyBorder="1"/>
    <xf numFmtId="0" fontId="3" fillId="3" borderId="12" xfId="0" applyFont="1" applyFill="1" applyBorder="1" applyAlignment="1">
      <alignment horizontal="center"/>
    </xf>
    <xf numFmtId="0" fontId="2" fillId="3" borderId="5" xfId="0" applyFont="1" applyFill="1" applyBorder="1"/>
    <xf numFmtId="2" fontId="4" fillId="0" borderId="12" xfId="0" applyNumberFormat="1" applyFont="1" applyBorder="1"/>
    <xf numFmtId="2" fontId="4" fillId="0" borderId="1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"/>
  <sheetViews>
    <sheetView tabSelected="1" zoomScaleNormal="100" workbookViewId="0">
      <selection activeCell="F46" sqref="F46"/>
    </sheetView>
  </sheetViews>
  <sheetFormatPr defaultRowHeight="13.2"/>
  <cols>
    <col min="1" max="1" width="5.6640625" customWidth="1"/>
    <col min="2" max="2" width="79.21875" customWidth="1"/>
    <col min="3" max="3" width="21.6640625" hidden="1" customWidth="1"/>
    <col min="4" max="4" width="23.6640625" customWidth="1"/>
    <col min="5" max="5" width="13.109375" hidden="1" customWidth="1"/>
    <col min="6" max="6" width="11.77734375" customWidth="1"/>
    <col min="7" max="7" width="10.88671875" customWidth="1"/>
  </cols>
  <sheetData>
    <row r="1" spans="1:7" ht="17.399999999999999">
      <c r="A1" s="4"/>
      <c r="B1" s="34" t="s">
        <v>31</v>
      </c>
      <c r="C1" s="35"/>
      <c r="D1" s="6"/>
      <c r="E1" s="5"/>
      <c r="F1" s="3"/>
    </row>
    <row r="2" spans="1:7" ht="17.399999999999999">
      <c r="A2" s="1"/>
      <c r="B2" s="36" t="s">
        <v>19</v>
      </c>
      <c r="C2" s="37"/>
      <c r="D2" s="2"/>
      <c r="E2" s="2"/>
      <c r="F2" s="3"/>
    </row>
    <row r="3" spans="1:7" ht="15.6" thickBot="1">
      <c r="A3" s="1"/>
      <c r="B3" s="1"/>
      <c r="C3" s="1"/>
      <c r="D3" s="1"/>
      <c r="E3" s="52">
        <v>8320.51</v>
      </c>
      <c r="G3" s="79">
        <v>2725.8</v>
      </c>
    </row>
    <row r="4" spans="1:7" ht="15">
      <c r="A4" s="7" t="s">
        <v>0</v>
      </c>
      <c r="B4" s="7" t="s">
        <v>1</v>
      </c>
      <c r="C4" s="29"/>
      <c r="D4" s="7" t="s">
        <v>17</v>
      </c>
      <c r="E4" s="53" t="s">
        <v>13</v>
      </c>
      <c r="F4" s="53" t="s">
        <v>13</v>
      </c>
      <c r="G4" s="50" t="s">
        <v>13</v>
      </c>
    </row>
    <row r="5" spans="1:7" ht="23.25" customHeight="1" thickBot="1">
      <c r="A5" s="8"/>
      <c r="B5" s="9"/>
      <c r="C5" s="30"/>
      <c r="D5" s="8" t="s">
        <v>18</v>
      </c>
      <c r="E5" s="54" t="s">
        <v>14</v>
      </c>
      <c r="F5" s="61" t="s">
        <v>46</v>
      </c>
      <c r="G5" s="51" t="s">
        <v>15</v>
      </c>
    </row>
    <row r="6" spans="1:7" ht="15.6">
      <c r="A6" s="10">
        <v>1</v>
      </c>
      <c r="B6" s="11" t="s">
        <v>7</v>
      </c>
      <c r="C6" s="38"/>
      <c r="D6" s="12">
        <f>D8+D9+D10+D11</f>
        <v>93105</v>
      </c>
      <c r="E6" s="12">
        <f>E8+E9+E10+E11</f>
        <v>0.86283927553873752</v>
      </c>
      <c r="F6" s="12">
        <f>D6/12/G3</f>
        <v>2.8464120625137572</v>
      </c>
      <c r="G6" s="12">
        <v>2.81</v>
      </c>
    </row>
    <row r="7" spans="1:7" ht="15.6" customHeight="1" thickBot="1">
      <c r="A7" s="13"/>
      <c r="B7" s="14"/>
      <c r="C7" s="39"/>
      <c r="D7" s="15"/>
      <c r="E7" s="15"/>
      <c r="F7" s="15"/>
      <c r="G7" s="14"/>
    </row>
    <row r="8" spans="1:7" ht="18.600000000000001" customHeight="1">
      <c r="A8" s="21"/>
      <c r="B8" s="66" t="s">
        <v>20</v>
      </c>
      <c r="C8" s="40"/>
      <c r="D8" s="18">
        <v>90400</v>
      </c>
      <c r="E8" s="22">
        <f>D8/13/E3</f>
        <v>0.83574758684818051</v>
      </c>
      <c r="F8" s="18">
        <f>D8/G3/13</f>
        <v>2.5511211951889914</v>
      </c>
      <c r="G8" s="23"/>
    </row>
    <row r="9" spans="1:7" ht="3" hidden="1" customHeight="1">
      <c r="A9" s="16"/>
      <c r="B9" s="66"/>
      <c r="C9" s="40"/>
      <c r="D9" s="18"/>
      <c r="E9" s="18">
        <f>D9/13/E3</f>
        <v>0</v>
      </c>
      <c r="F9" s="18"/>
      <c r="G9" s="17"/>
    </row>
    <row r="10" spans="1:7" ht="18" hidden="1" customHeight="1">
      <c r="A10" s="16"/>
      <c r="B10" s="66"/>
      <c r="C10" s="40"/>
      <c r="D10" s="18"/>
      <c r="E10" s="18">
        <f>D10/12/E3</f>
        <v>0</v>
      </c>
      <c r="F10" s="18">
        <v>0.12</v>
      </c>
      <c r="G10" s="17">
        <v>0.12</v>
      </c>
    </row>
    <row r="11" spans="1:7" ht="19.8" customHeight="1" thickBot="1">
      <c r="A11" s="16"/>
      <c r="B11" s="66" t="s">
        <v>32</v>
      </c>
      <c r="C11" s="40"/>
      <c r="D11" s="18">
        <v>2705</v>
      </c>
      <c r="E11" s="18">
        <f>D11/12/E3</f>
        <v>2.7091688690557027E-2</v>
      </c>
      <c r="F11" s="22"/>
      <c r="G11" s="17"/>
    </row>
    <row r="12" spans="1:7" ht="18" hidden="1" customHeight="1" thickBot="1">
      <c r="A12" s="16"/>
      <c r="B12" s="17"/>
      <c r="C12" s="40"/>
      <c r="D12" s="18"/>
      <c r="E12" s="18"/>
      <c r="F12" s="18"/>
      <c r="G12" s="17"/>
    </row>
    <row r="13" spans="1:7" ht="19.2" customHeight="1">
      <c r="A13" s="11">
        <v>2</v>
      </c>
      <c r="B13" s="11" t="s">
        <v>3</v>
      </c>
      <c r="C13" s="38"/>
      <c r="D13" s="12">
        <f>D15+D19+D20+D21+D22</f>
        <v>202250.49</v>
      </c>
      <c r="E13" s="12">
        <f>E15+E16+E17+E18+E19+E20+E21+E22+E23</f>
        <v>1.909378574827868</v>
      </c>
      <c r="F13" s="12">
        <f>D13/12/G3</f>
        <v>6.1832150194438329</v>
      </c>
      <c r="G13" s="12">
        <v>6.22</v>
      </c>
    </row>
    <row r="14" spans="1:7" ht="15" customHeight="1" thickBot="1">
      <c r="A14" s="14"/>
      <c r="B14" s="14" t="s">
        <v>2</v>
      </c>
      <c r="C14" s="39"/>
      <c r="D14" s="15"/>
      <c r="E14" s="15"/>
      <c r="F14" s="15"/>
      <c r="G14" s="14"/>
    </row>
    <row r="15" spans="1:7" ht="18" customHeight="1">
      <c r="A15" s="9"/>
      <c r="B15" s="66" t="s">
        <v>21</v>
      </c>
      <c r="C15" s="40"/>
      <c r="D15" s="18">
        <v>150883.82</v>
      </c>
      <c r="E15" s="18">
        <f>D15/13/E3</f>
        <v>1.3949202263211862</v>
      </c>
      <c r="F15" s="18">
        <f>D15/13/G3</f>
        <v>4.2579968054544324</v>
      </c>
      <c r="G15" s="17"/>
    </row>
    <row r="16" spans="1:7" ht="19.8" hidden="1" customHeight="1">
      <c r="A16" s="9"/>
      <c r="B16" s="66"/>
      <c r="C16" s="40"/>
      <c r="D16" s="18"/>
      <c r="E16" s="18">
        <f>D16/13/E3</f>
        <v>0</v>
      </c>
      <c r="F16" s="18"/>
      <c r="G16" s="17"/>
    </row>
    <row r="17" spans="1:7" ht="19.8" hidden="1" customHeight="1">
      <c r="A17" s="9"/>
      <c r="B17" s="66"/>
      <c r="C17" s="40"/>
      <c r="D17" s="18"/>
      <c r="E17" s="18">
        <f>D17/12/E3</f>
        <v>0</v>
      </c>
      <c r="F17" s="18"/>
      <c r="G17" s="17"/>
    </row>
    <row r="18" spans="1:7" ht="19.8" hidden="1" customHeight="1">
      <c r="A18" s="9"/>
      <c r="B18" s="66"/>
      <c r="C18" s="40"/>
      <c r="D18" s="18"/>
      <c r="E18" s="18">
        <f>D18/12/E3</f>
        <v>0</v>
      </c>
      <c r="F18" s="18"/>
      <c r="G18" s="17"/>
    </row>
    <row r="19" spans="1:7" ht="20.25" customHeight="1">
      <c r="A19" s="9"/>
      <c r="B19" s="66" t="s">
        <v>23</v>
      </c>
      <c r="C19" s="40"/>
      <c r="D19" s="18">
        <v>42000</v>
      </c>
      <c r="E19" s="18">
        <f>D19/12/E3</f>
        <v>0.42064729205301116</v>
      </c>
      <c r="F19" s="18">
        <f>D19/12/G3</f>
        <v>1.2840267077555212</v>
      </c>
      <c r="G19" s="17"/>
    </row>
    <row r="20" spans="1:7" ht="20.25" customHeight="1">
      <c r="A20" s="9"/>
      <c r="B20" s="66" t="s">
        <v>22</v>
      </c>
      <c r="C20" s="40"/>
      <c r="D20" s="18">
        <v>4087</v>
      </c>
      <c r="E20" s="18">
        <f>D20/12/E3</f>
        <v>4.0932987681444204E-2</v>
      </c>
      <c r="F20" s="18">
        <f>D20/12/G3</f>
        <v>0.12494802749040036</v>
      </c>
      <c r="G20" s="17"/>
    </row>
    <row r="21" spans="1:7" ht="20.25" customHeight="1">
      <c r="A21" s="9"/>
      <c r="B21" s="66" t="s">
        <v>33</v>
      </c>
      <c r="C21" s="40"/>
      <c r="D21" s="18">
        <v>3264.02</v>
      </c>
      <c r="E21" s="18">
        <f>D21/12/E3</f>
        <v>3.2690504147782608E-2</v>
      </c>
      <c r="F21" s="18">
        <f>D21/12/G3</f>
        <v>9.9787829872575631E-2</v>
      </c>
      <c r="G21" s="17"/>
    </row>
    <row r="22" spans="1:7" ht="20.25" customHeight="1" thickBot="1">
      <c r="A22" s="9"/>
      <c r="B22" s="66" t="s">
        <v>27</v>
      </c>
      <c r="C22" s="40"/>
      <c r="D22" s="18">
        <v>2015.65</v>
      </c>
      <c r="E22" s="18">
        <f>D22/12/E3</f>
        <v>2.0187564624444095E-2</v>
      </c>
      <c r="F22" s="18">
        <f>D22/12/G3</f>
        <v>6.1622581749700388E-2</v>
      </c>
      <c r="G22" s="17"/>
    </row>
    <row r="23" spans="1:7" ht="19.8" hidden="1" customHeight="1" thickBot="1">
      <c r="A23" s="9"/>
      <c r="B23" s="66"/>
      <c r="C23" s="40"/>
      <c r="D23" s="18"/>
      <c r="E23" s="18">
        <f>D23/12/E3</f>
        <v>0</v>
      </c>
      <c r="F23" s="18"/>
      <c r="G23" s="17"/>
    </row>
    <row r="24" spans="1:7" ht="19.8" customHeight="1" thickBot="1">
      <c r="A24" s="19">
        <v>3</v>
      </c>
      <c r="B24" s="19" t="s">
        <v>10</v>
      </c>
      <c r="C24" s="41"/>
      <c r="D24" s="20">
        <v>4286.01</v>
      </c>
      <c r="E24" s="31">
        <f>E25</f>
        <v>4.2926154766955389E-2</v>
      </c>
      <c r="F24" s="20">
        <f>D24/12/G3</f>
        <v>0.13103217404064862</v>
      </c>
      <c r="G24" s="19">
        <v>0.12</v>
      </c>
    </row>
    <row r="25" spans="1:7" ht="18.600000000000001" customHeight="1" thickBot="1">
      <c r="A25" s="21"/>
      <c r="B25" s="66" t="s">
        <v>11</v>
      </c>
      <c r="C25" s="40"/>
      <c r="D25" s="18">
        <v>4286.01</v>
      </c>
      <c r="E25" s="22">
        <f>D25/12/E3</f>
        <v>4.2926154766955389E-2</v>
      </c>
      <c r="F25" s="22"/>
      <c r="G25" s="23"/>
    </row>
    <row r="26" spans="1:7" ht="19.8" customHeight="1" thickBot="1">
      <c r="A26" s="19">
        <v>4</v>
      </c>
      <c r="B26" s="19" t="s">
        <v>29</v>
      </c>
      <c r="C26" s="41"/>
      <c r="D26" s="20"/>
      <c r="E26" s="31">
        <f>E27</f>
        <v>0</v>
      </c>
      <c r="F26" s="20"/>
      <c r="G26" s="28"/>
    </row>
    <row r="27" spans="1:7" ht="22.2" customHeight="1" thickBot="1">
      <c r="A27" s="16"/>
      <c r="B27" s="66" t="s">
        <v>34</v>
      </c>
      <c r="C27" s="42"/>
      <c r="D27" s="27"/>
      <c r="E27" s="18"/>
      <c r="F27" s="18"/>
      <c r="G27" s="17"/>
    </row>
    <row r="28" spans="1:7" ht="15.6">
      <c r="A28" s="11">
        <v>5</v>
      </c>
      <c r="B28" s="11" t="s">
        <v>4</v>
      </c>
      <c r="C28" s="38"/>
      <c r="D28" s="12"/>
      <c r="E28" s="12"/>
      <c r="F28" s="12"/>
      <c r="G28" s="11"/>
    </row>
    <row r="29" spans="1:7" ht="15.6">
      <c r="A29" s="23"/>
      <c r="B29" s="23" t="s">
        <v>5</v>
      </c>
      <c r="C29" s="43"/>
      <c r="D29" s="22"/>
      <c r="E29" s="22"/>
      <c r="F29" s="22"/>
      <c r="G29" s="23"/>
    </row>
    <row r="30" spans="1:7" ht="14.4" customHeight="1" thickBot="1">
      <c r="A30" s="14"/>
      <c r="B30" s="14" t="s">
        <v>8</v>
      </c>
      <c r="C30" s="39"/>
      <c r="D30" s="15">
        <f>D32+D33+D34+D35+D36+D37+D38+D39+D40</f>
        <v>238929.19999999998</v>
      </c>
      <c r="E30" s="15">
        <f>E31+E32+E33+E34+E35+E36+E37+E38+E40+E41+E42</f>
        <v>2.1302465695751085</v>
      </c>
      <c r="F30" s="15">
        <f>D30/12/G3</f>
        <v>7.3045589062538205</v>
      </c>
      <c r="G30" s="14">
        <v>4.0599999999999996</v>
      </c>
    </row>
    <row r="31" spans="1:7" ht="0.6" hidden="1" customHeight="1" thickBot="1">
      <c r="A31" s="7"/>
      <c r="B31" s="33"/>
      <c r="C31" s="44"/>
      <c r="D31" s="18"/>
      <c r="E31" s="18">
        <f>D31/13/E3</f>
        <v>0</v>
      </c>
      <c r="F31" s="18"/>
      <c r="G31" s="17"/>
    </row>
    <row r="32" spans="1:7" ht="15.6">
      <c r="A32" s="7"/>
      <c r="B32" s="67" t="s">
        <v>25</v>
      </c>
      <c r="C32" s="77"/>
      <c r="D32" s="18">
        <v>132370.49</v>
      </c>
      <c r="E32" s="18">
        <f>D32/13/E3</f>
        <v>1.2237645750819823</v>
      </c>
      <c r="F32" s="18">
        <f>D32/13/G3</f>
        <v>3.7355438346963767</v>
      </c>
      <c r="G32" s="17"/>
    </row>
    <row r="33" spans="1:7" ht="16.2" customHeight="1">
      <c r="A33" s="9"/>
      <c r="B33" s="67" t="s">
        <v>24</v>
      </c>
      <c r="C33" s="77"/>
      <c r="D33" s="18">
        <v>2805.96</v>
      </c>
      <c r="E33" s="25">
        <f>D33/12/E3</f>
        <v>2.8102844657358746E-2</v>
      </c>
      <c r="F33" s="25"/>
      <c r="G33" s="9"/>
    </row>
    <row r="34" spans="1:7" ht="15.6" customHeight="1">
      <c r="A34" s="75"/>
      <c r="B34" s="74" t="s">
        <v>37</v>
      </c>
      <c r="C34" s="78"/>
      <c r="D34" s="72">
        <v>250</v>
      </c>
      <c r="E34" s="76">
        <f>D34/12/E3</f>
        <v>2.5038529288869712E-3</v>
      </c>
      <c r="F34" s="72">
        <f>D34/12/G3</f>
        <v>7.643016117592388E-3</v>
      </c>
      <c r="G34" s="75"/>
    </row>
    <row r="35" spans="1:7" ht="18.600000000000001" customHeight="1">
      <c r="A35" s="70"/>
      <c r="B35" s="80" t="s">
        <v>35</v>
      </c>
      <c r="C35" s="81"/>
      <c r="D35" s="82">
        <v>13654.75</v>
      </c>
      <c r="E35" s="72">
        <f>D35/12/E3</f>
        <v>0.13675794312287748</v>
      </c>
      <c r="F35" s="71"/>
      <c r="G35" s="73"/>
    </row>
    <row r="36" spans="1:7" ht="16.2" customHeight="1">
      <c r="A36" s="24"/>
      <c r="B36" s="67" t="s">
        <v>28</v>
      </c>
      <c r="C36" s="77"/>
      <c r="D36" s="18">
        <v>12000</v>
      </c>
      <c r="E36" s="22">
        <f>D36/12/E3</f>
        <v>0.12018494058657461</v>
      </c>
      <c r="F36" s="25"/>
      <c r="G36" s="9"/>
    </row>
    <row r="37" spans="1:7" ht="15.6">
      <c r="A37" s="24"/>
      <c r="B37" s="80" t="s">
        <v>36</v>
      </c>
      <c r="C37" s="83"/>
      <c r="D37" s="82">
        <v>30781</v>
      </c>
      <c r="E37" s="27">
        <f>D37/12/E3</f>
        <v>0.30828438801627944</v>
      </c>
      <c r="F37" s="25"/>
      <c r="G37" s="9"/>
    </row>
    <row r="38" spans="1:7" ht="18" customHeight="1">
      <c r="A38" s="24"/>
      <c r="B38" s="67" t="s">
        <v>39</v>
      </c>
      <c r="C38" s="77"/>
      <c r="D38" s="18">
        <v>22200</v>
      </c>
      <c r="E38" s="22">
        <f>D38/12/E3</f>
        <v>0.22234214008516304</v>
      </c>
      <c r="F38" s="25"/>
      <c r="G38" s="9"/>
    </row>
    <row r="39" spans="1:7" ht="18" customHeight="1">
      <c r="A39" s="24"/>
      <c r="B39" s="67" t="s">
        <v>38</v>
      </c>
      <c r="C39" s="77"/>
      <c r="D39" s="18">
        <v>16050</v>
      </c>
      <c r="E39" s="22"/>
      <c r="F39" s="25"/>
      <c r="G39" s="9"/>
    </row>
    <row r="40" spans="1:7" ht="20.399999999999999" customHeight="1" thickBot="1">
      <c r="A40" s="8"/>
      <c r="B40" s="67" t="s">
        <v>30</v>
      </c>
      <c r="C40" s="77"/>
      <c r="D40" s="18">
        <v>8817</v>
      </c>
      <c r="E40" s="25">
        <f>D40/12/E3</f>
        <v>8.8305885095985706E-2</v>
      </c>
      <c r="F40" s="25"/>
      <c r="G40" s="9"/>
    </row>
    <row r="41" spans="1:7" ht="16.2" hidden="1" thickBot="1">
      <c r="A41" s="9"/>
      <c r="B41" s="32"/>
      <c r="C41" s="40"/>
      <c r="D41" s="18"/>
      <c r="E41" s="25">
        <f>D41/12/E3</f>
        <v>0</v>
      </c>
      <c r="F41" s="25"/>
      <c r="G41" s="9"/>
    </row>
    <row r="42" spans="1:7" ht="15" hidden="1" customHeight="1" thickBot="1">
      <c r="A42" s="9"/>
      <c r="B42" s="32"/>
      <c r="C42" s="45"/>
      <c r="D42" s="18"/>
      <c r="E42" s="25">
        <f>D42/12/E3</f>
        <v>0</v>
      </c>
      <c r="F42" s="25"/>
      <c r="G42" s="9"/>
    </row>
    <row r="43" spans="1:7" ht="16.2" thickBot="1">
      <c r="A43" s="19">
        <v>6</v>
      </c>
      <c r="B43" s="26" t="s">
        <v>6</v>
      </c>
      <c r="C43" s="41"/>
      <c r="D43" s="20">
        <f>D44+D46+D47+D48+D49+D50+D51</f>
        <v>456747.16</v>
      </c>
      <c r="E43" s="20">
        <f>E44+E45+E46+E47+E48+E49</f>
        <v>3.9713145280264968</v>
      </c>
      <c r="F43" s="20">
        <f>F44+F46+F47+F48+F49+F50+F51</f>
        <v>13.265207979402895</v>
      </c>
      <c r="G43" s="20">
        <v>10.98</v>
      </c>
    </row>
    <row r="44" spans="1:7" ht="18.600000000000001" customHeight="1">
      <c r="A44" s="46"/>
      <c r="B44" s="68" t="s">
        <v>26</v>
      </c>
      <c r="C44" s="48"/>
      <c r="D44" s="56">
        <v>131902.35</v>
      </c>
      <c r="E44" s="64">
        <f>D44/13/E3</f>
        <v>1.2194366229215055</v>
      </c>
      <c r="F44" s="18">
        <f>D44/13/G3</f>
        <v>3.7223327519937688</v>
      </c>
      <c r="G44" s="11"/>
    </row>
    <row r="45" spans="1:7" ht="3" hidden="1" customHeight="1">
      <c r="A45" s="47"/>
      <c r="B45" s="66"/>
      <c r="C45" s="48"/>
      <c r="D45" s="18"/>
      <c r="E45" s="65">
        <f>D45/13/E3</f>
        <v>0</v>
      </c>
      <c r="F45" s="25"/>
      <c r="G45" s="9"/>
    </row>
    <row r="46" spans="1:7" ht="18" customHeight="1">
      <c r="A46" s="49"/>
      <c r="B46" s="66" t="s">
        <v>47</v>
      </c>
      <c r="C46" s="48"/>
      <c r="D46" s="18">
        <v>62654.52</v>
      </c>
      <c r="E46" s="65">
        <f>D46/12/E3</f>
        <v>0.62751081364002925</v>
      </c>
      <c r="F46" s="85">
        <f>D46/12/G3</f>
        <v>1.9154780248000587</v>
      </c>
      <c r="G46" s="9"/>
    </row>
    <row r="47" spans="1:7" ht="22.2" customHeight="1">
      <c r="A47" s="49"/>
      <c r="B47" s="66" t="s">
        <v>40</v>
      </c>
      <c r="C47" s="48"/>
      <c r="D47" s="18">
        <v>31802.63</v>
      </c>
      <c r="E47" s="65">
        <f>D47/12/E3</f>
        <v>0.31851643308723465</v>
      </c>
      <c r="F47" s="85">
        <f>D47/12/G3</f>
        <v>0.97227205468730893</v>
      </c>
      <c r="G47" s="9"/>
    </row>
    <row r="48" spans="1:7" ht="22.2" customHeight="1">
      <c r="A48" s="49"/>
      <c r="B48" s="66" t="s">
        <v>42</v>
      </c>
      <c r="C48" s="48"/>
      <c r="D48" s="18">
        <v>27893.040000000001</v>
      </c>
      <c r="E48" s="65">
        <f>D48/12/E3</f>
        <v>0.27936027959824578</v>
      </c>
      <c r="F48" s="85">
        <f>D48/12/G3</f>
        <v>0.8527478171545968</v>
      </c>
      <c r="G48" s="9"/>
    </row>
    <row r="49" spans="1:7" ht="18.600000000000001" customHeight="1">
      <c r="A49" s="49"/>
      <c r="B49" s="66" t="s">
        <v>43</v>
      </c>
      <c r="C49" s="48"/>
      <c r="D49" s="18">
        <v>165115.32</v>
      </c>
      <c r="E49" s="65">
        <f>D49/13/E3</f>
        <v>1.5264903787794812</v>
      </c>
      <c r="F49" s="18">
        <f>D49/13/G3</f>
        <v>4.6596149613098765</v>
      </c>
      <c r="G49" s="9"/>
    </row>
    <row r="50" spans="1:7" ht="19.2" customHeight="1">
      <c r="A50" s="46"/>
      <c r="B50" s="66" t="s">
        <v>41</v>
      </c>
      <c r="C50" s="62"/>
      <c r="D50" s="18">
        <v>27077.49</v>
      </c>
      <c r="E50" s="63">
        <f>D50/12/E3</f>
        <v>0.27119221057363069</v>
      </c>
      <c r="F50" s="85">
        <f>D50/12/G3</f>
        <v>0.82781476997578685</v>
      </c>
      <c r="G50" s="23"/>
    </row>
    <row r="51" spans="1:7" ht="19.8" customHeight="1" thickBot="1">
      <c r="A51" s="46"/>
      <c r="B51" s="69" t="s">
        <v>44</v>
      </c>
      <c r="C51" s="62"/>
      <c r="D51" s="57">
        <v>10301.81</v>
      </c>
      <c r="E51" s="63"/>
      <c r="F51" s="86">
        <f>D51/12/G3</f>
        <v>0.31494759948149775</v>
      </c>
      <c r="G51" s="15"/>
    </row>
    <row r="52" spans="1:7" ht="17.399999999999999" customHeight="1" thickBot="1">
      <c r="A52" s="13">
        <v>7</v>
      </c>
      <c r="B52" s="14" t="s">
        <v>9</v>
      </c>
      <c r="C52" s="39"/>
      <c r="D52" s="15">
        <v>96955.79</v>
      </c>
      <c r="E52" s="15">
        <f>D52/12/E3</f>
        <v>0.97105215505620035</v>
      </c>
      <c r="F52" s="15">
        <f>D52/G3/12</f>
        <v>2.964138662655611</v>
      </c>
      <c r="G52" s="15">
        <v>2.08</v>
      </c>
    </row>
    <row r="53" spans="1:7" ht="16.8" customHeight="1" thickBot="1">
      <c r="A53" s="19"/>
      <c r="B53" s="84" t="s">
        <v>45</v>
      </c>
      <c r="C53" s="19"/>
      <c r="D53" s="20"/>
      <c r="E53" s="20"/>
      <c r="F53" s="20"/>
      <c r="G53" s="19"/>
    </row>
    <row r="54" spans="1:7" ht="16.2" thickBot="1">
      <c r="A54" s="13">
        <v>8</v>
      </c>
      <c r="B54" s="23" t="s">
        <v>12</v>
      </c>
      <c r="C54" s="41"/>
      <c r="D54" s="20">
        <v>11225</v>
      </c>
      <c r="E54" s="55">
        <f>D54/12/E3</f>
        <v>0.112422996507025</v>
      </c>
      <c r="F54" s="55">
        <f>D54/12/G3</f>
        <v>0.34317142367989822</v>
      </c>
      <c r="G54" s="55">
        <v>0.27</v>
      </c>
    </row>
    <row r="55" spans="1:7" ht="16.2" thickBot="1">
      <c r="A55" s="19"/>
      <c r="B55" s="19"/>
      <c r="C55" s="41"/>
      <c r="D55" s="58"/>
      <c r="E55" s="20">
        <f>D55/12/E3</f>
        <v>0</v>
      </c>
      <c r="F55" s="20"/>
      <c r="G55" s="20"/>
    </row>
    <row r="56" spans="1:7" ht="16.2" thickBot="1">
      <c r="A56" s="19">
        <v>9</v>
      </c>
      <c r="B56" s="19" t="s">
        <v>16</v>
      </c>
      <c r="C56" s="41"/>
      <c r="D56" s="20">
        <f>D6+D13+D24+D30+D43+D52+D54+D55</f>
        <v>1103498.6499999999</v>
      </c>
      <c r="E56" s="20">
        <f>E6+E13+E24+E30+E43+E50+E52+E54+E55</f>
        <v>10.271372464872023</v>
      </c>
      <c r="F56" s="20">
        <f>F6+F13+F24+F30+F43+F50+F52+F54+F55</f>
        <v>33.865550997966253</v>
      </c>
      <c r="G56" s="20">
        <f>G6+G13+G24+G30+G43+G50+G52+G54+G55</f>
        <v>26.539999999999996</v>
      </c>
    </row>
    <row r="57" spans="1:7" ht="16.2" thickBot="1">
      <c r="A57" s="19"/>
      <c r="B57" s="19"/>
      <c r="C57" s="41"/>
      <c r="D57" s="58"/>
      <c r="E57" s="20">
        <f>D57/12/E3</f>
        <v>0</v>
      </c>
      <c r="F57" s="20"/>
      <c r="G57" s="20"/>
    </row>
    <row r="59" spans="1:7" ht="15.6">
      <c r="B59" s="60" t="s">
        <v>48</v>
      </c>
    </row>
    <row r="60" spans="1:7">
      <c r="B60" s="59"/>
    </row>
    <row r="61" spans="1:7">
      <c r="A61" s="59"/>
      <c r="B61" s="59"/>
    </row>
    <row r="62" spans="1:7">
      <c r="B62" s="59"/>
    </row>
    <row r="64" spans="1:7">
      <c r="B64" s="59"/>
    </row>
  </sheetData>
  <phoneticPr fontId="0" type="noConversion"/>
  <pageMargins left="0.25" right="0.25" top="0.75" bottom="0.75" header="0.3" footer="0.3"/>
  <pageSetup paperSize="9" scale="7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2023-02-09T12:33:21Z</cp:lastPrinted>
  <dcterms:created xsi:type="dcterms:W3CDTF">2011-07-12T11:42:04Z</dcterms:created>
  <dcterms:modified xsi:type="dcterms:W3CDTF">2023-03-10T06:24:46Z</dcterms:modified>
</cp:coreProperties>
</file>